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<sst xmlns="http://schemas.openxmlformats.org/spreadsheetml/2006/main" count="14" uniqueCount="13">
  <si>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Age (x)</t>
  </si>
  <si>
    <t>Calculating growth rates for age-structured populations (Appendix 15.1)</t>
  </si>
  <si>
    <t>e-rx</t>
  </si>
  <si>
    <t>e-rxlxmx</t>
  </si>
  <si>
    <t>lx</t>
  </si>
  <si>
    <t>lxmx</t>
  </si>
  <si>
    <t>mx</t>
  </si>
  <si>
    <t>R0 =</t>
  </si>
  <si>
    <t>rc =</t>
  </si>
  <si>
    <t>Sum</t>
  </si>
  <si>
    <t>T =</t>
  </si>
  <si>
    <t>trial rm =</t>
  </si>
  <si>
    <t>xlxmx</t>
  </si>
</sst>
</file>

<file path=xl/styles.xml><?xml version="1.0" encoding="utf-8"?>
<styleSheet xmlns="http://schemas.openxmlformats.org/spreadsheetml/2006/main"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defaultGridColor="0" colorId="0" workbookViewId="0" topLeftCell="A1">
      <pane topLeftCell="A1" activePane="topLeft" state="split"/>
      <selection pane="topLeft" activeCell="G14" sqref="G14"/>
    </sheetView>
  </sheetViews>
  <sheetFormatPr defaultColWidth="9.140625" defaultRowHeight="12.75"/>
  <sheetData>
    <row r="1" ht="12.75">
      <c r="A1" s="1" t="s">
        <v>1</v>
      </c>
    </row>
    <row r="3" spans="5:6" ht="12.75">
      <c r="E3" s="1" t="s">
        <v>11</v>
      </c>
      <c r="F3">
        <v>0.04124</v>
      </c>
    </row>
    <row r="4" ht="12.75">
      <c r="H4" s="1"/>
    </row>
    <row r="5" spans="1:9" ht="12.75">
      <c r="A5" s="2" t="s">
        <v>0</v>
      </c>
      <c r="B5" s="3" t="s">
        <v>4</v>
      </c>
      <c r="C5" s="2" t="s">
        <v>6</v>
      </c>
      <c r="D5" s="2" t="s">
        <v>5</v>
      </c>
      <c r="E5" s="2" t="s">
        <v>12</v>
      </c>
      <c r="F5" s="2" t="s">
        <v>2</v>
      </c>
      <c r="G5" s="2" t="s">
        <v>3</v>
      </c>
      <c r="H5" s="2"/>
      <c r="I5" s="2"/>
    </row>
    <row r="6" spans="1:7" ht="12.75">
      <c r="A6">
        <v>0</v>
      </c>
      <c r="B6">
        <v>1</v>
      </c>
      <c r="C6">
        <v>0</v>
      </c>
      <c r="D6">
        <f>B6*C6</f>
        <v>0</v>
      </c>
      <c r="E6">
        <f>A6*D6</f>
        <v>0</v>
      </c>
      <c r="F6">
        <f>1/EXP($F$3*A6)</f>
        <v>1</v>
      </c>
      <c r="G6">
        <f>F6*D6</f>
        <v>0</v>
      </c>
    </row>
    <row r="7" spans="1:7" ht="12.75">
      <c r="A7">
        <v>1</v>
      </c>
      <c r="B7">
        <v>0.292</v>
      </c>
      <c r="C7">
        <v>1.96</v>
      </c>
      <c r="D7">
        <f>B7*C7</f>
        <v>0.5723199999999999</v>
      </c>
      <c r="E7">
        <f>A7*D7</f>
        <v>0.5723199999999999</v>
      </c>
      <c r="F7">
        <f>1/EXP($F$3*A7)</f>
        <v>0.9595987985974791</v>
      </c>
      <c r="G7">
        <f>F7*D7</f>
        <v>0.5491975844133091</v>
      </c>
    </row>
    <row r="8" spans="1:7" ht="12.75">
      <c r="A8">
        <v>2</v>
      </c>
      <c r="B8">
        <v>0.128</v>
      </c>
      <c r="C8">
        <v>2.73</v>
      </c>
      <c r="D8">
        <f>B8*C8</f>
        <v>0.34944000000000003</v>
      </c>
      <c r="E8">
        <f>A8*D8</f>
        <v>0.6988800000000001</v>
      </c>
      <c r="F8">
        <f>1/EXP($F$3*A8)</f>
        <v>0.9208298542697252</v>
      </c>
      <c r="G8">
        <f>F8*D8</f>
        <v>0.3217747842760128</v>
      </c>
    </row>
    <row r="9" spans="1:7" ht="12.75">
      <c r="A9">
        <v>3</v>
      </c>
      <c r="B9">
        <v>0.041</v>
      </c>
      <c r="C9">
        <v>2.73</v>
      </c>
      <c r="D9">
        <f>B9*C9</f>
        <v>0.11193</v>
      </c>
      <c r="E9">
        <f>A9*D9</f>
        <v>0.33579000000000003</v>
      </c>
      <c r="F9">
        <f>1/EXP($F$3*A9)</f>
        <v>0.88362722186992</v>
      </c>
      <c r="G9">
        <f>F9*D9</f>
        <v>0.09890439494390015</v>
      </c>
    </row>
    <row r="10" spans="1:7" ht="12.75">
      <c r="A10">
        <v>4</v>
      </c>
      <c r="B10">
        <v>0.013</v>
      </c>
      <c r="C10">
        <v>2.73</v>
      </c>
      <c r="D10">
        <f>B10*C10</f>
        <v>0.03549</v>
      </c>
      <c r="E10">
        <f>A10*D10</f>
        <v>0.14196</v>
      </c>
      <c r="F10">
        <f>1/EXP($F$3*A10)</f>
        <v>0.8479276205144034</v>
      </c>
      <c r="G10">
        <f>F10*D10</f>
        <v>0.030092951252056178</v>
      </c>
    </row>
    <row r="11" spans="1:7" ht="12.75">
      <c r="A11">
        <v>5</v>
      </c>
      <c r="B11">
        <v>0</v>
      </c>
      <c r="C11">
        <v>0</v>
      </c>
      <c r="D11">
        <f>B11*C11</f>
        <v>0</v>
      </c>
      <c r="E11">
        <f>A11*D11</f>
        <v>0</v>
      </c>
      <c r="F11">
        <f>1/EXP($F$3*A11)</f>
        <v>0.8136703259432406</v>
      </c>
      <c r="G11">
        <f>F11*D11</f>
        <v>0</v>
      </c>
    </row>
    <row r="13" spans="5:7" ht="12.75">
      <c r="E13" s="1" t="s">
        <v>9</v>
      </c>
      <c r="F13" s="1"/>
      <c r="G13" s="1" t="s">
        <v>9</v>
      </c>
    </row>
    <row r="14" spans="3:7" ht="12.75">
      <c r="C14" s="1" t="s">
        <v>7</v>
      </c>
      <c r="D14">
        <f>SUM(D6:D11)</f>
        <v>1.06918</v>
      </c>
      <c r="E14">
        <f>SUM(E6:E11)</f>
        <v>1.74895</v>
      </c>
      <c r="G14">
        <f>SUM(G6:G11)</f>
        <v>0.9999697148852782</v>
      </c>
    </row>
    <row r="15" spans="3:4" ht="12.75">
      <c r="C15" s="1" t="s">
        <v>10</v>
      </c>
      <c r="D15">
        <f>E14/D14</f>
        <v>1.6357863035223255</v>
      </c>
    </row>
    <row r="16" spans="3:4" ht="12.75">
      <c r="C16" s="1" t="s">
        <v>8</v>
      </c>
      <c r="D16">
        <f>LN(D14)/D15</f>
        <v>0.04089287175798962</v>
      </c>
    </row>
    <row r="19" spans="3:7" ht="12.75">
      <c r="C19" s="1"/>
      <c r="G19" s="1"/>
    </row>
    <row r="20" spans="1:9" ht="12.75">
      <c r="A20" s="1"/>
      <c r="B20" s="2"/>
      <c r="C20" s="2"/>
      <c r="D20" s="2"/>
      <c r="E20" s="2"/>
      <c r="F20" s="2"/>
      <c r="G20" s="2"/>
      <c r="H20" s="2"/>
      <c r="I2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